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tabRatio="612" activeTab="0"/>
  </bookViews>
  <sheets>
    <sheet name="devisIRdétaillé" sheetId="1" r:id="rId1"/>
    <sheet name="devisIRglobal " sheetId="2" r:id="rId2"/>
    <sheet name="Feuil1" sheetId="3" r:id="rId3"/>
  </sheets>
  <definedNames>
    <definedName name="_xlnm.Print_Area" localSheetId="0">'devisIRdétaillé'!$A$1:$L$43</definedName>
    <definedName name="_xlnm.Print_Area" localSheetId="1">'devisIRglobal '!$B$1:$E$16</definedName>
  </definedNames>
  <calcPr fullCalcOnLoad="1"/>
</workbook>
</file>

<file path=xl/sharedStrings.xml><?xml version="1.0" encoding="utf-8"?>
<sst xmlns="http://schemas.openxmlformats.org/spreadsheetml/2006/main" count="123" uniqueCount="52">
  <si>
    <t>total</t>
  </si>
  <si>
    <t>ONF</t>
  </si>
  <si>
    <t>total numéraire</t>
  </si>
  <si>
    <t>Höherer Dienst</t>
  </si>
  <si>
    <t>Fremdleistungen</t>
  </si>
  <si>
    <t>Reisekosten</t>
  </si>
  <si>
    <t>Verschiedenes</t>
  </si>
  <si>
    <t>Budget global de dépenses / Gesamtbudget</t>
  </si>
  <si>
    <t>Öffentlichkeitsarbeit</t>
  </si>
  <si>
    <t>TOTAL Général</t>
  </si>
  <si>
    <t>Budget TOTAL</t>
  </si>
  <si>
    <t>Budget 2007</t>
  </si>
  <si>
    <t>Budget 2006</t>
  </si>
  <si>
    <t>total personnel / Gesamtpersonalkosten</t>
  </si>
  <si>
    <t>Gesamtbudget</t>
  </si>
  <si>
    <t>Kostenplan 2007</t>
  </si>
  <si>
    <t>Kostenplan 2006</t>
  </si>
  <si>
    <t>frais de déplacement / Reisekosten</t>
  </si>
  <si>
    <t>prestations externes / Fremdleistungen</t>
  </si>
  <si>
    <t>communication / Offentlichskeitsarbeiten</t>
  </si>
  <si>
    <t>frais généraux / Verschiedenes</t>
  </si>
  <si>
    <r>
      <t xml:space="preserve">Total / </t>
    </r>
    <r>
      <rPr>
        <b/>
        <i/>
        <sz val="10"/>
        <color indexed="48"/>
        <rFont val="Arial"/>
        <family val="2"/>
      </rPr>
      <t>Gesamt</t>
    </r>
  </si>
  <si>
    <r>
      <t>Total /</t>
    </r>
    <r>
      <rPr>
        <b/>
        <i/>
        <sz val="10"/>
        <color indexed="48"/>
        <rFont val="Arial"/>
        <family val="2"/>
      </rPr>
      <t xml:space="preserve"> Gesamt</t>
    </r>
  </si>
  <si>
    <r>
      <t xml:space="preserve">Détail / </t>
    </r>
    <r>
      <rPr>
        <b/>
        <i/>
        <sz val="8"/>
        <rFont val="Arial"/>
        <family val="2"/>
      </rPr>
      <t>Detail</t>
    </r>
  </si>
  <si>
    <r>
      <t xml:space="preserve">Détail / </t>
    </r>
    <r>
      <rPr>
        <b/>
        <i/>
        <sz val="8"/>
        <color indexed="10"/>
        <rFont val="Arial"/>
        <family val="2"/>
      </rPr>
      <t>Detail</t>
    </r>
  </si>
  <si>
    <t>BUDGET / KOSTENPLAN</t>
  </si>
  <si>
    <t>1. Frais de personnel</t>
  </si>
  <si>
    <t>2. Frais de déplacement</t>
  </si>
  <si>
    <t>4. Prestations externes</t>
  </si>
  <si>
    <t>6. Frais généraux</t>
  </si>
  <si>
    <t>1.1 encadrement supérieur</t>
  </si>
  <si>
    <t>1.2 ingénieur</t>
  </si>
  <si>
    <t>1.3 technicien</t>
  </si>
  <si>
    <t>1.4 agent technique</t>
  </si>
  <si>
    <t>1. Personalkosten</t>
  </si>
  <si>
    <t>reprographie</t>
  </si>
  <si>
    <t>Reprographie</t>
  </si>
  <si>
    <r>
      <t xml:space="preserve">5. Communication </t>
    </r>
    <r>
      <rPr>
        <sz val="8"/>
        <rFont val="Arial"/>
        <family val="2"/>
      </rPr>
      <t>(factures)</t>
    </r>
  </si>
  <si>
    <t>Le suivi des régénérations forestières naturelles issues de la tempête Lothar de 1999</t>
  </si>
  <si>
    <t xml:space="preserve">Die weitere Behandlung der Naturverjüngungen auf den Schadflächen des Orkans Lothar 1999 </t>
  </si>
  <si>
    <t>Ingenieur</t>
  </si>
  <si>
    <t>Fachmann</t>
  </si>
  <si>
    <t>Revierleiter</t>
  </si>
  <si>
    <t>publications - sensibilisation des professionnels et du public</t>
  </si>
  <si>
    <t>Veröfffentlichungen - Sensibilisierung der Fachleute und der Öffentlichkeit</t>
  </si>
  <si>
    <t>subvention interreg / Interregsubvention</t>
  </si>
  <si>
    <t>Gesamtbetrag</t>
  </si>
  <si>
    <t>total général / Gesamtbetrag</t>
  </si>
  <si>
    <t>ZFN</t>
  </si>
  <si>
    <r>
      <t xml:space="preserve">Unités / </t>
    </r>
    <r>
      <rPr>
        <b/>
        <i/>
        <sz val="10"/>
        <color indexed="10"/>
        <rFont val="Arial"/>
        <family val="2"/>
      </rPr>
      <t>Einheit</t>
    </r>
  </si>
  <si>
    <r>
      <t>couts unitaires /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Kostenbasis</t>
    </r>
  </si>
  <si>
    <r>
      <t xml:space="preserve">Total / </t>
    </r>
    <r>
      <rPr>
        <b/>
        <i/>
        <sz val="10"/>
        <color indexed="10"/>
        <rFont val="Arial"/>
        <family val="2"/>
      </rPr>
      <t>Gesamt</t>
    </r>
  </si>
</sst>
</file>

<file path=xl/styles.xml><?xml version="1.0" encoding="utf-8"?>
<styleSheet xmlns="http://schemas.openxmlformats.org/spreadsheetml/2006/main">
  <numFmts count="3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&quot; HJ&quot;"/>
    <numFmt numFmtId="181" formatCode="#,##0&quot; €&quot;"/>
    <numFmt numFmtId="182" formatCode="#,##0&quot; €/km&quot;"/>
    <numFmt numFmtId="183" formatCode="#,##0&quot; €/100 ha&quot;"/>
    <numFmt numFmtId="184" formatCode="#,##0&quot; €/an&quot;"/>
    <numFmt numFmtId="185" formatCode="0.0%"/>
    <numFmt numFmtId="186" formatCode="0&quot; J&quot;"/>
    <numFmt numFmtId="187" formatCode="#,##0&quot; T&quot;"/>
    <numFmt numFmtId="188" formatCode="#,##0&quot; h&quot;"/>
    <numFmt numFmtId="189" formatCode="_-* #,##0.0\ _F_-;\-* #,##0.0\ _F_-;_-* &quot;-&quot;??\ _F_-;_-@_-"/>
    <numFmt numFmtId="190" formatCode="_-* #,##0\ _F_-;\-* #,##0\ _F_-;_-* &quot;-&quot;??\ _F_-;_-@_-"/>
    <numFmt numFmtId="191" formatCode="0.0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i/>
      <sz val="10"/>
      <color indexed="4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b/>
      <u val="single"/>
      <sz val="14"/>
      <color indexed="18"/>
      <name val="Arial"/>
      <family val="2"/>
    </font>
    <font>
      <b/>
      <u val="single"/>
      <sz val="12"/>
      <color indexed="18"/>
      <name val="Arial"/>
      <family val="2"/>
    </font>
    <font>
      <b/>
      <i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2" borderId="4" xfId="0" applyFont="1" applyFill="1" applyBorder="1" applyAlignment="1">
      <alignment/>
    </xf>
    <xf numFmtId="181" fontId="1" fillId="3" borderId="5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81" fontId="0" fillId="0" borderId="0" xfId="0" applyNumberFormat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6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181" fontId="1" fillId="0" borderId="8" xfId="0" applyNumberFormat="1" applyFont="1" applyBorder="1" applyAlignment="1">
      <alignment horizontal="right"/>
    </xf>
    <xf numFmtId="181" fontId="1" fillId="0" borderId="9" xfId="0" applyNumberFormat="1" applyFont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1" fontId="0" fillId="3" borderId="11" xfId="0" applyNumberFormat="1" applyFill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181" fontId="0" fillId="4" borderId="14" xfId="0" applyNumberFormat="1" applyFill="1" applyBorder="1" applyAlignment="1">
      <alignment horizontal="right"/>
    </xf>
    <xf numFmtId="181" fontId="1" fillId="4" borderId="15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81" fontId="1" fillId="0" borderId="18" xfId="0" applyNumberFormat="1" applyFont="1" applyBorder="1" applyAlignment="1">
      <alignment horizontal="center"/>
    </xf>
    <xf numFmtId="181" fontId="6" fillId="0" borderId="0" xfId="0" applyNumberFormat="1" applyFont="1" applyAlignment="1">
      <alignment/>
    </xf>
    <xf numFmtId="181" fontId="5" fillId="0" borderId="20" xfId="0" applyNumberFormat="1" applyFont="1" applyBorder="1" applyAlignment="1">
      <alignment horizontal="center"/>
    </xf>
    <xf numFmtId="181" fontId="5" fillId="0" borderId="21" xfId="0" applyNumberFormat="1" applyFont="1" applyBorder="1" applyAlignment="1">
      <alignment horizontal="center"/>
    </xf>
    <xf numFmtId="181" fontId="6" fillId="0" borderId="22" xfId="0" applyNumberFormat="1" applyFont="1" applyBorder="1" applyAlignment="1">
      <alignment/>
    </xf>
    <xf numFmtId="181" fontId="6" fillId="0" borderId="23" xfId="0" applyNumberFormat="1" applyFont="1" applyBorder="1" applyAlignment="1">
      <alignment/>
    </xf>
    <xf numFmtId="181" fontId="5" fillId="5" borderId="24" xfId="0" applyNumberFormat="1" applyFont="1" applyFill="1" applyBorder="1" applyAlignment="1">
      <alignment/>
    </xf>
    <xf numFmtId="181" fontId="4" fillId="0" borderId="0" xfId="0" applyNumberFormat="1" applyFont="1" applyAlignment="1">
      <alignment/>
    </xf>
    <xf numFmtId="181" fontId="3" fillId="0" borderId="25" xfId="0" applyNumberFormat="1" applyFont="1" applyBorder="1" applyAlignment="1">
      <alignment horizontal="center"/>
    </xf>
    <xf numFmtId="181" fontId="4" fillId="0" borderId="26" xfId="0" applyNumberFormat="1" applyFont="1" applyBorder="1" applyAlignment="1">
      <alignment/>
    </xf>
    <xf numFmtId="181" fontId="3" fillId="5" borderId="27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9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9" fontId="7" fillId="0" borderId="0" xfId="19" applyFont="1" applyAlignment="1">
      <alignment horizontal="left"/>
    </xf>
    <xf numFmtId="9" fontId="0" fillId="0" borderId="0" xfId="0" applyNumberFormat="1" applyAlignment="1">
      <alignment/>
    </xf>
    <xf numFmtId="9" fontId="7" fillId="0" borderId="0" xfId="19" applyFont="1" applyAlignment="1">
      <alignment horizontal="center"/>
    </xf>
    <xf numFmtId="0" fontId="11" fillId="0" borderId="0" xfId="0" applyFont="1" applyAlignment="1">
      <alignment/>
    </xf>
    <xf numFmtId="0" fontId="0" fillId="0" borderId="17" xfId="0" applyFont="1" applyFill="1" applyBorder="1" applyAlignment="1">
      <alignment/>
    </xf>
    <xf numFmtId="181" fontId="0" fillId="0" borderId="7" xfId="0" applyNumberFormat="1" applyBorder="1" applyAlignment="1">
      <alignment horizontal="right"/>
    </xf>
    <xf numFmtId="181" fontId="0" fillId="0" borderId="28" xfId="0" applyNumberForma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81" fontId="4" fillId="0" borderId="31" xfId="0" applyNumberFormat="1" applyFont="1" applyBorder="1" applyAlignment="1">
      <alignment/>
    </xf>
    <xf numFmtId="181" fontId="6" fillId="0" borderId="32" xfId="0" applyNumberFormat="1" applyFont="1" applyBorder="1" applyAlignment="1">
      <alignment/>
    </xf>
    <xf numFmtId="181" fontId="5" fillId="0" borderId="24" xfId="0" applyNumberFormat="1" applyFont="1" applyBorder="1" applyAlignment="1">
      <alignment horizontal="center"/>
    </xf>
    <xf numFmtId="181" fontId="4" fillId="0" borderId="33" xfId="0" applyNumberFormat="1" applyFont="1" applyBorder="1" applyAlignment="1">
      <alignment/>
    </xf>
    <xf numFmtId="181" fontId="6" fillId="0" borderId="34" xfId="0" applyNumberFormat="1" applyFont="1" applyBorder="1" applyAlignment="1">
      <alignment/>
    </xf>
    <xf numFmtId="0" fontId="7" fillId="0" borderId="24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1" fillId="0" borderId="24" xfId="0" applyFont="1" applyBorder="1" applyAlignment="1">
      <alignment/>
    </xf>
    <xf numFmtId="0" fontId="0" fillId="0" borderId="0" xfId="0" applyBorder="1" applyAlignment="1">
      <alignment/>
    </xf>
    <xf numFmtId="181" fontId="5" fillId="0" borderId="24" xfId="0" applyNumberFormat="1" applyFont="1" applyBorder="1" applyAlignment="1">
      <alignment/>
    </xf>
    <xf numFmtId="0" fontId="14" fillId="0" borderId="24" xfId="0" applyFont="1" applyBorder="1" applyAlignment="1">
      <alignment horizontal="left" wrapText="1"/>
    </xf>
    <xf numFmtId="0" fontId="1" fillId="2" borderId="24" xfId="0" applyFont="1" applyFill="1" applyBorder="1" applyAlignment="1">
      <alignment/>
    </xf>
    <xf numFmtId="0" fontId="9" fillId="2" borderId="24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 wrapText="1"/>
    </xf>
    <xf numFmtId="186" fontId="0" fillId="2" borderId="24" xfId="0" applyNumberFormat="1" applyFill="1" applyBorder="1" applyAlignment="1">
      <alignment/>
    </xf>
    <xf numFmtId="187" fontId="4" fillId="2" borderId="24" xfId="0" applyNumberFormat="1" applyFont="1" applyFill="1" applyBorder="1" applyAlignment="1">
      <alignment/>
    </xf>
    <xf numFmtId="0" fontId="7" fillId="2" borderId="24" xfId="0" applyFont="1" applyFill="1" applyBorder="1" applyAlignment="1">
      <alignment horizontal="center" wrapText="1"/>
    </xf>
    <xf numFmtId="1" fontId="0" fillId="2" borderId="24" xfId="0" applyNumberFormat="1" applyFont="1" applyFill="1" applyBorder="1" applyAlignment="1">
      <alignment/>
    </xf>
    <xf numFmtId="0" fontId="8" fillId="2" borderId="4" xfId="0" applyFont="1" applyFill="1" applyBorder="1" applyAlignment="1">
      <alignment horizontal="center" wrapText="1"/>
    </xf>
    <xf numFmtId="186" fontId="0" fillId="2" borderId="35" xfId="0" applyNumberFormat="1" applyFont="1" applyFill="1" applyBorder="1" applyAlignment="1">
      <alignment/>
    </xf>
    <xf numFmtId="187" fontId="4" fillId="2" borderId="27" xfId="0" applyNumberFormat="1" applyFont="1" applyFill="1" applyBorder="1" applyAlignment="1">
      <alignment/>
    </xf>
    <xf numFmtId="0" fontId="0" fillId="2" borderId="35" xfId="0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181" fontId="5" fillId="2" borderId="36" xfId="0" applyNumberFormat="1" applyFont="1" applyFill="1" applyBorder="1" applyAlignment="1">
      <alignment/>
    </xf>
    <xf numFmtId="181" fontId="0" fillId="2" borderId="35" xfId="0" applyNumberFormat="1" applyFont="1" applyFill="1" applyBorder="1" applyAlignment="1">
      <alignment/>
    </xf>
    <xf numFmtId="181" fontId="4" fillId="2" borderId="7" xfId="0" applyNumberFormat="1" applyFont="1" applyFill="1" applyBorder="1" applyAlignment="1">
      <alignment/>
    </xf>
    <xf numFmtId="181" fontId="0" fillId="2" borderId="35" xfId="0" applyNumberFormat="1" applyFill="1" applyBorder="1" applyAlignment="1">
      <alignment/>
    </xf>
    <xf numFmtId="181" fontId="0" fillId="0" borderId="37" xfId="0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38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7" fontId="4" fillId="0" borderId="15" xfId="0" applyNumberFormat="1" applyFont="1" applyBorder="1" applyAlignment="1">
      <alignment/>
    </xf>
    <xf numFmtId="187" fontId="4" fillId="0" borderId="39" xfId="0" applyNumberFormat="1" applyFont="1" applyBorder="1" applyAlignment="1">
      <alignment/>
    </xf>
    <xf numFmtId="187" fontId="4" fillId="0" borderId="5" xfId="0" applyNumberFormat="1" applyFon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1" xfId="0" applyNumberFormat="1" applyBorder="1" applyAlignment="1">
      <alignment/>
    </xf>
    <xf numFmtId="186" fontId="0" fillId="0" borderId="38" xfId="0" applyNumberFormat="1" applyBorder="1" applyAlignment="1">
      <alignment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40" xfId="0" applyBorder="1" applyAlignment="1">
      <alignment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40" xfId="0" applyFont="1" applyBorder="1" applyAlignment="1">
      <alignment/>
    </xf>
    <xf numFmtId="1" fontId="4" fillId="2" borderId="4" xfId="0" applyNumberFormat="1" applyFont="1" applyFill="1" applyBorder="1" applyAlignment="1" applyProtection="1">
      <alignment/>
      <protection locked="0"/>
    </xf>
    <xf numFmtId="181" fontId="4" fillId="0" borderId="36" xfId="0" applyNumberFormat="1" applyFont="1" applyBorder="1" applyAlignment="1">
      <alignment/>
    </xf>
    <xf numFmtId="181" fontId="0" fillId="0" borderId="35" xfId="0" applyNumberFormat="1" applyBorder="1" applyAlignment="1">
      <alignment/>
    </xf>
    <xf numFmtId="0" fontId="4" fillId="0" borderId="36" xfId="0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35" xfId="0" applyFont="1" applyBorder="1" applyAlignment="1" quotePrefix="1">
      <alignment/>
    </xf>
    <xf numFmtId="186" fontId="0" fillId="0" borderId="41" xfId="0" applyNumberFormat="1" applyBorder="1" applyAlignment="1">
      <alignment/>
    </xf>
    <xf numFmtId="186" fontId="0" fillId="0" borderId="17" xfId="0" applyNumberFormat="1" applyBorder="1" applyAlignment="1">
      <alignment/>
    </xf>
    <xf numFmtId="186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4" fillId="0" borderId="5" xfId="0" applyNumberFormat="1" applyFont="1" applyBorder="1" applyAlignment="1">
      <alignment/>
    </xf>
    <xf numFmtId="181" fontId="4" fillId="6" borderId="36" xfId="0" applyNumberFormat="1" applyFont="1" applyFill="1" applyBorder="1" applyAlignment="1">
      <alignment/>
    </xf>
    <xf numFmtId="0" fontId="3" fillId="5" borderId="27" xfId="0" applyFont="1" applyFill="1" applyBorder="1" applyAlignment="1">
      <alignment horizontal="right"/>
    </xf>
    <xf numFmtId="181" fontId="1" fillId="5" borderId="42" xfId="0" applyNumberFormat="1" applyFont="1" applyFill="1" applyBorder="1" applyAlignment="1">
      <alignment/>
    </xf>
    <xf numFmtId="0" fontId="1" fillId="5" borderId="35" xfId="0" applyFont="1" applyFill="1" applyBorder="1" applyAlignment="1">
      <alignment horizontal="right"/>
    </xf>
    <xf numFmtId="0" fontId="3" fillId="5" borderId="7" xfId="0" applyFont="1" applyFill="1" applyBorder="1" applyAlignment="1">
      <alignment/>
    </xf>
    <xf numFmtId="0" fontId="8" fillId="0" borderId="43" xfId="0" applyFont="1" applyBorder="1" applyAlignment="1">
      <alignment wrapText="1"/>
    </xf>
    <xf numFmtId="0" fontId="8" fillId="0" borderId="44" xfId="0" applyFont="1" applyBorder="1" applyAlignment="1">
      <alignment wrapText="1"/>
    </xf>
    <xf numFmtId="0" fontId="8" fillId="0" borderId="45" xfId="0" applyFont="1" applyBorder="1" applyAlignment="1">
      <alignment wrapText="1"/>
    </xf>
    <xf numFmtId="0" fontId="3" fillId="5" borderId="42" xfId="0" applyFont="1" applyFill="1" applyBorder="1" applyAlignment="1" quotePrefix="1">
      <alignment/>
    </xf>
    <xf numFmtId="0" fontId="10" fillId="5" borderId="24" xfId="0" applyFont="1" applyFill="1" applyBorder="1" applyAlignment="1">
      <alignment horizontal="right" wrapText="1"/>
    </xf>
    <xf numFmtId="0" fontId="1" fillId="5" borderId="4" xfId="0" applyFont="1" applyFill="1" applyBorder="1" applyAlignment="1">
      <alignment/>
    </xf>
    <xf numFmtId="0" fontId="9" fillId="5" borderId="46" xfId="0" applyFont="1" applyFill="1" applyBorder="1" applyAlignment="1">
      <alignment horizontal="right" wrapText="1"/>
    </xf>
    <xf numFmtId="0" fontId="9" fillId="5" borderId="24" xfId="0" applyFont="1" applyFill="1" applyBorder="1" applyAlignment="1">
      <alignment horizontal="right" wrapText="1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vertical="center"/>
    </xf>
    <xf numFmtId="0" fontId="17" fillId="0" borderId="0" xfId="0" applyFont="1" applyFill="1" applyAlignment="1">
      <alignment horizontal="center"/>
    </xf>
    <xf numFmtId="0" fontId="3" fillId="5" borderId="4" xfId="0" applyFon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81" fontId="1" fillId="0" borderId="4" xfId="0" applyNumberFormat="1" applyFont="1" applyBorder="1" applyAlignment="1">
      <alignment horizontal="center"/>
    </xf>
    <xf numFmtId="181" fontId="1" fillId="0" borderId="46" xfId="0" applyNumberFormat="1" applyFont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Zeros="0" tabSelected="1" workbookViewId="0" topLeftCell="A24">
      <selection activeCell="B5" sqref="B5"/>
    </sheetView>
  </sheetViews>
  <sheetFormatPr defaultColWidth="11.421875" defaultRowHeight="12.75"/>
  <cols>
    <col min="1" max="1" width="25.28125" style="0" customWidth="1"/>
    <col min="2" max="2" width="20.7109375" style="8" customWidth="1"/>
    <col min="3" max="3" width="16.28125" style="44" customWidth="1"/>
    <col min="4" max="4" width="20.140625" style="45" customWidth="1"/>
    <col min="5" max="5" width="11.421875" style="8" customWidth="1"/>
    <col min="6" max="6" width="11.421875" style="25" customWidth="1"/>
    <col min="7" max="7" width="12.8515625" style="8" customWidth="1"/>
    <col min="8" max="8" width="14.28125" style="24" customWidth="1"/>
    <col min="9" max="9" width="11.421875" style="1" customWidth="1"/>
    <col min="10" max="10" width="11.421875" style="35" customWidth="1"/>
    <col min="11" max="11" width="15.7109375" style="29" customWidth="1"/>
    <col min="12" max="12" width="6.28125" style="0" customWidth="1"/>
  </cols>
  <sheetData>
    <row r="1" spans="1:11" ht="18">
      <c r="A1" s="144" t="s">
        <v>38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8">
      <c r="A2" s="144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8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3:7" ht="18.75" thickBot="1">
      <c r="C4" s="39"/>
      <c r="E4" s="49" t="s">
        <v>25</v>
      </c>
      <c r="F4" s="24"/>
      <c r="G4"/>
    </row>
    <row r="5" spans="1:11" ht="13.5" thickBot="1">
      <c r="A5" s="2" t="s">
        <v>12</v>
      </c>
      <c r="B5" s="146" t="s">
        <v>16</v>
      </c>
      <c r="C5" s="40" t="s">
        <v>23</v>
      </c>
      <c r="D5" s="41" t="s">
        <v>24</v>
      </c>
      <c r="E5" s="140" t="s">
        <v>49</v>
      </c>
      <c r="F5" s="141"/>
      <c r="G5" s="140" t="s">
        <v>50</v>
      </c>
      <c r="H5" s="141"/>
      <c r="I5" s="142" t="s">
        <v>51</v>
      </c>
      <c r="J5" s="143"/>
      <c r="K5" s="30" t="s">
        <v>21</v>
      </c>
    </row>
    <row r="6" spans="2:11" ht="13.5" thickBot="1">
      <c r="B6"/>
      <c r="C6" s="42"/>
      <c r="D6" s="43"/>
      <c r="E6" s="53" t="s">
        <v>1</v>
      </c>
      <c r="F6" s="54" t="s">
        <v>48</v>
      </c>
      <c r="G6" s="26" t="s">
        <v>1</v>
      </c>
      <c r="H6" s="27" t="s">
        <v>48</v>
      </c>
      <c r="I6" s="28" t="s">
        <v>1</v>
      </c>
      <c r="J6" s="36" t="s">
        <v>48</v>
      </c>
      <c r="K6" s="57"/>
    </row>
    <row r="7" spans="1:11" s="65" customFormat="1" ht="13.5" thickBot="1">
      <c r="A7" s="68" t="s">
        <v>26</v>
      </c>
      <c r="B7" s="68" t="s">
        <v>34</v>
      </c>
      <c r="C7" s="73"/>
      <c r="D7" s="75"/>
      <c r="E7" s="76">
        <f aca="true" t="shared" si="0" ref="E7:J7">SUM(E8:E11)</f>
        <v>463</v>
      </c>
      <c r="F7" s="77">
        <f t="shared" si="0"/>
        <v>158</v>
      </c>
      <c r="G7" s="78">
        <f t="shared" si="0"/>
        <v>1136</v>
      </c>
      <c r="H7" s="79">
        <f t="shared" si="0"/>
        <v>1304</v>
      </c>
      <c r="I7" s="81">
        <f t="shared" si="0"/>
        <v>105791</v>
      </c>
      <c r="J7" s="82">
        <f t="shared" si="0"/>
        <v>51432</v>
      </c>
      <c r="K7" s="80">
        <f>I7+J7</f>
        <v>157223</v>
      </c>
    </row>
    <row r="8" spans="1:11" ht="12.75">
      <c r="A8" s="101" t="s">
        <v>30</v>
      </c>
      <c r="B8" s="107" t="s">
        <v>3</v>
      </c>
      <c r="C8" s="104"/>
      <c r="D8" s="98"/>
      <c r="E8" s="95">
        <v>10</v>
      </c>
      <c r="F8" s="92">
        <v>10</v>
      </c>
      <c r="G8" s="90">
        <v>425</v>
      </c>
      <c r="H8" s="87">
        <v>364</v>
      </c>
      <c r="I8" s="84">
        <f aca="true" t="shared" si="1" ref="I8:J11">E8*G8</f>
        <v>4250</v>
      </c>
      <c r="J8" s="55">
        <f t="shared" si="1"/>
        <v>3640</v>
      </c>
      <c r="K8" s="56">
        <f>SUM(I8:J8)</f>
        <v>7890</v>
      </c>
    </row>
    <row r="9" spans="1:11" ht="12.75">
      <c r="A9" s="102" t="s">
        <v>31</v>
      </c>
      <c r="B9" s="108" t="s">
        <v>40</v>
      </c>
      <c r="C9" s="105"/>
      <c r="D9" s="99"/>
      <c r="E9" s="96">
        <v>126</v>
      </c>
      <c r="F9" s="93">
        <v>68</v>
      </c>
      <c r="G9" s="3">
        <v>291</v>
      </c>
      <c r="H9" s="88">
        <v>364</v>
      </c>
      <c r="I9" s="85">
        <f t="shared" si="1"/>
        <v>36666</v>
      </c>
      <c r="J9" s="37">
        <f t="shared" si="1"/>
        <v>24752</v>
      </c>
      <c r="K9" s="33">
        <f>SUM(I9:J9)</f>
        <v>61418</v>
      </c>
    </row>
    <row r="10" spans="1:11" ht="12.75">
      <c r="A10" s="102" t="s">
        <v>32</v>
      </c>
      <c r="B10" s="108" t="s">
        <v>41</v>
      </c>
      <c r="C10" s="105"/>
      <c r="D10" s="99"/>
      <c r="E10" s="96">
        <v>37</v>
      </c>
      <c r="F10" s="93">
        <v>22</v>
      </c>
      <c r="G10" s="3">
        <v>225</v>
      </c>
      <c r="H10" s="88">
        <v>288</v>
      </c>
      <c r="I10" s="85">
        <f t="shared" si="1"/>
        <v>8325</v>
      </c>
      <c r="J10" s="37">
        <f t="shared" si="1"/>
        <v>6336</v>
      </c>
      <c r="K10" s="33">
        <f aca="true" t="shared" si="2" ref="K10:K15">SUM(I10:J10)</f>
        <v>14661</v>
      </c>
    </row>
    <row r="11" spans="1:11" ht="13.5" thickBot="1">
      <c r="A11" s="103" t="s">
        <v>33</v>
      </c>
      <c r="B11" s="109" t="s">
        <v>42</v>
      </c>
      <c r="C11" s="106"/>
      <c r="D11" s="100"/>
      <c r="E11" s="97">
        <v>290</v>
      </c>
      <c r="F11" s="94">
        <v>58</v>
      </c>
      <c r="G11" s="91">
        <v>195</v>
      </c>
      <c r="H11" s="89">
        <v>288</v>
      </c>
      <c r="I11" s="121">
        <f t="shared" si="1"/>
        <v>56550</v>
      </c>
      <c r="J11" s="122">
        <f t="shared" si="1"/>
        <v>16704</v>
      </c>
      <c r="K11" s="59">
        <f t="shared" si="2"/>
        <v>73254</v>
      </c>
    </row>
    <row r="12" spans="1:11" ht="13.5" thickBot="1">
      <c r="A12" s="64" t="s">
        <v>27</v>
      </c>
      <c r="B12" s="136" t="s">
        <v>5</v>
      </c>
      <c r="C12" s="60"/>
      <c r="D12" s="61"/>
      <c r="E12" s="114"/>
      <c r="F12" s="113"/>
      <c r="G12" s="114"/>
      <c r="H12" s="113"/>
      <c r="I12" s="112">
        <v>8199</v>
      </c>
      <c r="J12" s="111">
        <v>2689</v>
      </c>
      <c r="K12" s="66">
        <f t="shared" si="2"/>
        <v>10888</v>
      </c>
    </row>
    <row r="13" spans="1:11" ht="13.5" thickBot="1">
      <c r="A13" s="64" t="s">
        <v>28</v>
      </c>
      <c r="B13" s="136" t="s">
        <v>4</v>
      </c>
      <c r="C13" s="62" t="s">
        <v>35</v>
      </c>
      <c r="D13" s="63" t="s">
        <v>36</v>
      </c>
      <c r="E13" s="117"/>
      <c r="F13" s="116"/>
      <c r="G13" s="115"/>
      <c r="H13" s="113"/>
      <c r="I13" s="112">
        <v>2500</v>
      </c>
      <c r="J13" s="111">
        <v>1000</v>
      </c>
      <c r="K13" s="66">
        <f t="shared" si="2"/>
        <v>3500</v>
      </c>
    </row>
    <row r="14" spans="1:11" ht="13.5" thickBot="1">
      <c r="A14" s="64" t="s">
        <v>37</v>
      </c>
      <c r="B14" s="136" t="s">
        <v>8</v>
      </c>
      <c r="C14" s="62"/>
      <c r="D14" s="63"/>
      <c r="E14" s="117"/>
      <c r="F14" s="116"/>
      <c r="G14" s="115"/>
      <c r="H14" s="113"/>
      <c r="I14" s="112"/>
      <c r="J14" s="111"/>
      <c r="K14" s="66">
        <f t="shared" si="2"/>
        <v>0</v>
      </c>
    </row>
    <row r="15" spans="1:11" ht="13.5" thickBot="1">
      <c r="A15" s="64" t="s">
        <v>29</v>
      </c>
      <c r="B15" s="136" t="s">
        <v>6</v>
      </c>
      <c r="C15" s="60"/>
      <c r="D15" s="61"/>
      <c r="E15" s="117"/>
      <c r="F15" s="116"/>
      <c r="G15" s="115"/>
      <c r="H15" s="113"/>
      <c r="I15" s="112">
        <v>3541</v>
      </c>
      <c r="J15" s="111">
        <v>1159</v>
      </c>
      <c r="K15" s="66">
        <f t="shared" si="2"/>
        <v>4700</v>
      </c>
    </row>
    <row r="16" spans="1:12" ht="13.5" thickBot="1">
      <c r="A16" s="133" t="s">
        <v>9</v>
      </c>
      <c r="B16" s="139" t="s">
        <v>46</v>
      </c>
      <c r="C16" s="135"/>
      <c r="D16" s="132"/>
      <c r="E16" s="131"/>
      <c r="F16" s="124"/>
      <c r="G16" s="126"/>
      <c r="H16" s="127"/>
      <c r="I16" s="125">
        <f>SUM(I8:I15)</f>
        <v>120031</v>
      </c>
      <c r="J16" s="38">
        <f>SUM(J8:J15)</f>
        <v>56280</v>
      </c>
      <c r="K16" s="34">
        <f>SUM(K8:K15)</f>
        <v>176311</v>
      </c>
      <c r="L16" s="46">
        <f>K16/$K$42</f>
        <v>0.6328463747307969</v>
      </c>
    </row>
    <row r="17" ht="13.5" thickBot="1"/>
    <row r="18" spans="1:11" ht="13.5" thickBot="1">
      <c r="A18" s="2" t="s">
        <v>11</v>
      </c>
      <c r="B18" s="146" t="s">
        <v>15</v>
      </c>
      <c r="C18" s="40" t="s">
        <v>23</v>
      </c>
      <c r="D18" s="41" t="s">
        <v>24</v>
      </c>
      <c r="E18" s="140" t="s">
        <v>49</v>
      </c>
      <c r="F18" s="141"/>
      <c r="G18" s="140" t="s">
        <v>50</v>
      </c>
      <c r="H18" s="141"/>
      <c r="I18" s="142" t="s">
        <v>51</v>
      </c>
      <c r="J18" s="143"/>
      <c r="K18" s="30" t="s">
        <v>22</v>
      </c>
    </row>
    <row r="19" spans="2:11" ht="13.5" thickBot="1">
      <c r="B19"/>
      <c r="C19" s="42"/>
      <c r="D19" s="43"/>
      <c r="E19" s="26" t="s">
        <v>1</v>
      </c>
      <c r="F19" s="54" t="s">
        <v>48</v>
      </c>
      <c r="G19" s="26" t="s">
        <v>1</v>
      </c>
      <c r="H19" s="27" t="s">
        <v>48</v>
      </c>
      <c r="I19" s="28" t="s">
        <v>1</v>
      </c>
      <c r="J19" s="36" t="s">
        <v>48</v>
      </c>
      <c r="K19" s="31"/>
    </row>
    <row r="20" spans="1:11" ht="13.5" thickBot="1">
      <c r="A20" s="68" t="s">
        <v>26</v>
      </c>
      <c r="B20" s="68" t="s">
        <v>34</v>
      </c>
      <c r="C20" s="69"/>
      <c r="D20" s="70"/>
      <c r="E20" s="76">
        <f aca="true" t="shared" si="3" ref="E20:J20">SUM(E21:E24)</f>
        <v>145</v>
      </c>
      <c r="F20" s="77">
        <f t="shared" si="3"/>
        <v>85</v>
      </c>
      <c r="G20" s="78">
        <f t="shared" si="3"/>
        <v>1136</v>
      </c>
      <c r="H20" s="79">
        <f t="shared" si="3"/>
        <v>1304</v>
      </c>
      <c r="I20" s="83">
        <f t="shared" si="3"/>
        <v>42545</v>
      </c>
      <c r="J20" s="82">
        <f t="shared" si="3"/>
        <v>30332</v>
      </c>
      <c r="K20" s="80">
        <f aca="true" t="shared" si="4" ref="K20:K28">SUM(I20:J20)</f>
        <v>72877</v>
      </c>
    </row>
    <row r="21" spans="1:11" ht="12.75">
      <c r="A21" s="101" t="s">
        <v>30</v>
      </c>
      <c r="B21" s="107" t="s">
        <v>3</v>
      </c>
      <c r="C21" s="104"/>
      <c r="D21" s="98"/>
      <c r="E21" s="95">
        <v>10</v>
      </c>
      <c r="F21" s="92">
        <v>10</v>
      </c>
      <c r="G21" s="90">
        <v>425</v>
      </c>
      <c r="H21" s="87">
        <v>364</v>
      </c>
      <c r="I21" s="84">
        <f aca="true" t="shared" si="5" ref="I21:J24">E21*G21</f>
        <v>4250</v>
      </c>
      <c r="J21" s="55">
        <f t="shared" si="5"/>
        <v>3640</v>
      </c>
      <c r="K21" s="56">
        <f t="shared" si="4"/>
        <v>7890</v>
      </c>
    </row>
    <row r="22" spans="1:11" ht="12.75">
      <c r="A22" s="102" t="s">
        <v>31</v>
      </c>
      <c r="B22" s="108" t="s">
        <v>40</v>
      </c>
      <c r="C22" s="105"/>
      <c r="D22" s="99"/>
      <c r="E22" s="96">
        <v>120</v>
      </c>
      <c r="F22" s="93">
        <v>67</v>
      </c>
      <c r="G22" s="3">
        <v>291</v>
      </c>
      <c r="H22" s="88">
        <v>364</v>
      </c>
      <c r="I22" s="85">
        <f t="shared" si="5"/>
        <v>34920</v>
      </c>
      <c r="J22" s="37">
        <f t="shared" si="5"/>
        <v>24388</v>
      </c>
      <c r="K22" s="33">
        <f t="shared" si="4"/>
        <v>59308</v>
      </c>
    </row>
    <row r="23" spans="1:11" ht="12.75">
      <c r="A23" s="102" t="s">
        <v>32</v>
      </c>
      <c r="B23" s="108" t="s">
        <v>41</v>
      </c>
      <c r="C23" s="105"/>
      <c r="D23" s="99"/>
      <c r="E23" s="96">
        <v>15</v>
      </c>
      <c r="F23" s="93">
        <v>8</v>
      </c>
      <c r="G23" s="3">
        <v>225</v>
      </c>
      <c r="H23" s="88">
        <v>288</v>
      </c>
      <c r="I23" s="85">
        <f t="shared" si="5"/>
        <v>3375</v>
      </c>
      <c r="J23" s="37">
        <f t="shared" si="5"/>
        <v>2304</v>
      </c>
      <c r="K23" s="33">
        <f t="shared" si="4"/>
        <v>5679</v>
      </c>
    </row>
    <row r="24" spans="1:11" ht="13.5" thickBot="1">
      <c r="A24" s="103" t="s">
        <v>33</v>
      </c>
      <c r="B24" s="109" t="s">
        <v>42</v>
      </c>
      <c r="C24" s="106"/>
      <c r="D24" s="100"/>
      <c r="E24" s="97"/>
      <c r="F24" s="94"/>
      <c r="G24" s="91">
        <v>195</v>
      </c>
      <c r="H24" s="89">
        <v>288</v>
      </c>
      <c r="I24" s="121">
        <f t="shared" si="5"/>
        <v>0</v>
      </c>
      <c r="J24" s="122">
        <f t="shared" si="5"/>
        <v>0</v>
      </c>
      <c r="K24" s="59">
        <f t="shared" si="4"/>
        <v>0</v>
      </c>
    </row>
    <row r="25" spans="1:11" ht="13.5" thickBot="1">
      <c r="A25" s="64" t="s">
        <v>27</v>
      </c>
      <c r="B25" s="136" t="s">
        <v>5</v>
      </c>
      <c r="C25" s="60"/>
      <c r="D25" s="61"/>
      <c r="E25" s="114"/>
      <c r="F25" s="113"/>
      <c r="G25" s="114"/>
      <c r="H25" s="113"/>
      <c r="I25" s="112">
        <v>2441</v>
      </c>
      <c r="J25" s="111">
        <v>1308</v>
      </c>
      <c r="K25" s="66">
        <f t="shared" si="4"/>
        <v>3749</v>
      </c>
    </row>
    <row r="26" spans="1:11" ht="21" customHeight="1" thickBot="1">
      <c r="A26" s="64" t="s">
        <v>28</v>
      </c>
      <c r="B26" s="136" t="s">
        <v>4</v>
      </c>
      <c r="C26" s="62" t="s">
        <v>35</v>
      </c>
      <c r="D26" s="63" t="s">
        <v>36</v>
      </c>
      <c r="E26" s="117"/>
      <c r="F26" s="116"/>
      <c r="G26" s="115"/>
      <c r="H26" s="113"/>
      <c r="I26" s="112">
        <v>1500</v>
      </c>
      <c r="J26" s="111">
        <v>500</v>
      </c>
      <c r="K26" s="66">
        <f t="shared" si="4"/>
        <v>2000</v>
      </c>
    </row>
    <row r="27" spans="1:11" ht="37.5" thickBot="1">
      <c r="A27" s="64" t="s">
        <v>37</v>
      </c>
      <c r="B27" s="137" t="s">
        <v>8</v>
      </c>
      <c r="C27" s="62" t="s">
        <v>43</v>
      </c>
      <c r="D27" s="67" t="s">
        <v>44</v>
      </c>
      <c r="E27" s="117"/>
      <c r="F27" s="116"/>
      <c r="G27" s="115"/>
      <c r="H27" s="113"/>
      <c r="I27" s="112">
        <v>15000</v>
      </c>
      <c r="J27" s="111">
        <v>7000</v>
      </c>
      <c r="K27" s="66">
        <f t="shared" si="4"/>
        <v>22000</v>
      </c>
    </row>
    <row r="28" spans="1:11" ht="13.5" thickBot="1">
      <c r="A28" s="64" t="s">
        <v>29</v>
      </c>
      <c r="B28" s="136" t="s">
        <v>6</v>
      </c>
      <c r="C28" s="60"/>
      <c r="D28" s="61"/>
      <c r="E28" s="117"/>
      <c r="F28" s="116"/>
      <c r="G28" s="115"/>
      <c r="H28" s="113"/>
      <c r="I28" s="112">
        <v>1083</v>
      </c>
      <c r="J28" s="111">
        <v>580</v>
      </c>
      <c r="K28" s="66">
        <f t="shared" si="4"/>
        <v>1663</v>
      </c>
    </row>
    <row r="29" spans="1:12" ht="13.5" thickBot="1">
      <c r="A29" s="133" t="s">
        <v>9</v>
      </c>
      <c r="B29" s="139" t="s">
        <v>46</v>
      </c>
      <c r="C29" s="135"/>
      <c r="D29" s="132"/>
      <c r="E29" s="131"/>
      <c r="F29" s="124"/>
      <c r="G29" s="126"/>
      <c r="H29" s="127"/>
      <c r="I29" s="125">
        <f>SUM(I21:I28)</f>
        <v>62569</v>
      </c>
      <c r="J29" s="38">
        <f>SUM(J21:J28)</f>
        <v>39720</v>
      </c>
      <c r="K29" s="34">
        <f>SUM(K21:K28)</f>
        <v>102289</v>
      </c>
      <c r="L29" s="46">
        <f>K29/$K$42</f>
        <v>0.36715362526920314</v>
      </c>
    </row>
    <row r="30" ht="13.5" thickBot="1"/>
    <row r="31" spans="1:11" ht="13.5" thickBot="1">
      <c r="A31" s="2" t="s">
        <v>10</v>
      </c>
      <c r="B31" s="146" t="s">
        <v>14</v>
      </c>
      <c r="C31" s="40" t="s">
        <v>23</v>
      </c>
      <c r="D31" s="41" t="s">
        <v>24</v>
      </c>
      <c r="E31" s="140" t="s">
        <v>49</v>
      </c>
      <c r="F31" s="141"/>
      <c r="G31" s="140" t="s">
        <v>50</v>
      </c>
      <c r="H31" s="141"/>
      <c r="I31" s="142" t="s">
        <v>51</v>
      </c>
      <c r="J31" s="143"/>
      <c r="K31" s="30" t="s">
        <v>21</v>
      </c>
    </row>
    <row r="32" spans="2:11" ht="13.5" thickBot="1">
      <c r="B32"/>
      <c r="C32" s="42"/>
      <c r="D32" s="43"/>
      <c r="E32" s="26" t="s">
        <v>1</v>
      </c>
      <c r="F32" s="27" t="s">
        <v>48</v>
      </c>
      <c r="G32" s="26" t="s">
        <v>1</v>
      </c>
      <c r="H32" s="27" t="s">
        <v>48</v>
      </c>
      <c r="I32" s="28" t="s">
        <v>1</v>
      </c>
      <c r="J32" s="36" t="s">
        <v>48</v>
      </c>
      <c r="K32" s="31"/>
    </row>
    <row r="33" spans="1:12" ht="13.5" thickBot="1">
      <c r="A33" s="68" t="s">
        <v>26</v>
      </c>
      <c r="B33" s="68" t="s">
        <v>34</v>
      </c>
      <c r="C33" s="69"/>
      <c r="D33" s="70"/>
      <c r="E33" s="71">
        <f>SUM(E20,E7)</f>
        <v>608</v>
      </c>
      <c r="F33" s="72">
        <f>SUM(F20,F7,)</f>
        <v>243</v>
      </c>
      <c r="G33" s="74">
        <v>1120</v>
      </c>
      <c r="H33" s="110">
        <v>1470</v>
      </c>
      <c r="I33" s="83">
        <f aca="true" t="shared" si="6" ref="I33:K38">SUM(I20,I7)</f>
        <v>148336</v>
      </c>
      <c r="J33" s="82">
        <f t="shared" si="6"/>
        <v>81764</v>
      </c>
      <c r="K33" s="80">
        <f t="shared" si="6"/>
        <v>230100</v>
      </c>
      <c r="L33" s="46">
        <f>K33/$K$42</f>
        <v>0.8259152907394114</v>
      </c>
    </row>
    <row r="34" spans="1:11" ht="12.75">
      <c r="A34" s="101" t="s">
        <v>30</v>
      </c>
      <c r="B34" s="107" t="s">
        <v>3</v>
      </c>
      <c r="C34" s="104"/>
      <c r="D34" s="128"/>
      <c r="E34" s="118">
        <f>SUM(E21,E8)</f>
        <v>20</v>
      </c>
      <c r="F34" s="93">
        <f>SUM(F21,F8)</f>
        <v>20</v>
      </c>
      <c r="G34" s="90">
        <v>425</v>
      </c>
      <c r="H34" s="87">
        <v>364</v>
      </c>
      <c r="I34" s="84">
        <f t="shared" si="6"/>
        <v>8500</v>
      </c>
      <c r="J34" s="55">
        <f t="shared" si="6"/>
        <v>7280</v>
      </c>
      <c r="K34" s="32">
        <f t="shared" si="6"/>
        <v>15780</v>
      </c>
    </row>
    <row r="35" spans="1:11" ht="12.75">
      <c r="A35" s="102" t="s">
        <v>31</v>
      </c>
      <c r="B35" s="108" t="s">
        <v>40</v>
      </c>
      <c r="C35" s="105"/>
      <c r="D35" s="129"/>
      <c r="E35" s="119">
        <f>SUM(E22,E9)</f>
        <v>246</v>
      </c>
      <c r="F35" s="93">
        <f>SUM(F22,F9)</f>
        <v>135</v>
      </c>
      <c r="G35" s="3">
        <v>291</v>
      </c>
      <c r="H35" s="88">
        <v>364</v>
      </c>
      <c r="I35" s="85">
        <f t="shared" si="6"/>
        <v>71586</v>
      </c>
      <c r="J35" s="37">
        <f t="shared" si="6"/>
        <v>49140</v>
      </c>
      <c r="K35" s="33">
        <f t="shared" si="6"/>
        <v>120726</v>
      </c>
    </row>
    <row r="36" spans="1:11" ht="12.75">
      <c r="A36" s="102" t="s">
        <v>32</v>
      </c>
      <c r="B36" s="108" t="s">
        <v>41</v>
      </c>
      <c r="C36" s="105"/>
      <c r="D36" s="129"/>
      <c r="E36" s="119">
        <f>SUM(E23,E10)</f>
        <v>52</v>
      </c>
      <c r="F36" s="93">
        <f>SUM(F23,F10)</f>
        <v>30</v>
      </c>
      <c r="G36" s="3">
        <v>225</v>
      </c>
      <c r="H36" s="88">
        <v>288</v>
      </c>
      <c r="I36" s="85">
        <f t="shared" si="6"/>
        <v>11700</v>
      </c>
      <c r="J36" s="37">
        <f t="shared" si="6"/>
        <v>8640</v>
      </c>
      <c r="K36" s="33">
        <f t="shared" si="6"/>
        <v>20340</v>
      </c>
    </row>
    <row r="37" spans="1:11" ht="13.5" thickBot="1">
      <c r="A37" s="103" t="s">
        <v>33</v>
      </c>
      <c r="B37" s="109" t="s">
        <v>42</v>
      </c>
      <c r="C37" s="106"/>
      <c r="D37" s="130"/>
      <c r="E37" s="120">
        <f>SUM(E24,E11)</f>
        <v>290</v>
      </c>
      <c r="F37" s="94">
        <f>SUM(F24,F11)</f>
        <v>58</v>
      </c>
      <c r="G37" s="91">
        <v>195</v>
      </c>
      <c r="H37" s="89">
        <v>288</v>
      </c>
      <c r="I37" s="86">
        <f t="shared" si="6"/>
        <v>56550</v>
      </c>
      <c r="J37" s="58">
        <f t="shared" si="6"/>
        <v>16704</v>
      </c>
      <c r="K37" s="59">
        <f t="shared" si="6"/>
        <v>73254</v>
      </c>
    </row>
    <row r="38" spans="1:12" ht="13.5" thickBot="1">
      <c r="A38" s="64" t="s">
        <v>27</v>
      </c>
      <c r="B38" s="136" t="s">
        <v>5</v>
      </c>
      <c r="C38" s="60"/>
      <c r="D38" s="61"/>
      <c r="E38" s="114"/>
      <c r="F38" s="113"/>
      <c r="G38" s="114"/>
      <c r="H38" s="113"/>
      <c r="I38" s="112">
        <f t="shared" si="6"/>
        <v>10640</v>
      </c>
      <c r="J38" s="111">
        <f t="shared" si="6"/>
        <v>3997</v>
      </c>
      <c r="K38" s="66">
        <f t="shared" si="6"/>
        <v>14637</v>
      </c>
      <c r="L38" s="46">
        <f>K38/$K$42</f>
        <v>0.05253768844221106</v>
      </c>
    </row>
    <row r="39" spans="1:12" ht="13.5" thickBot="1">
      <c r="A39" s="64" t="s">
        <v>28</v>
      </c>
      <c r="B39" s="136" t="s">
        <v>4</v>
      </c>
      <c r="C39" s="60"/>
      <c r="D39" s="61"/>
      <c r="E39" s="117"/>
      <c r="F39" s="116"/>
      <c r="G39" s="115"/>
      <c r="H39" s="113"/>
      <c r="I39" s="112">
        <f>SUM(I26,I13)</f>
        <v>4000</v>
      </c>
      <c r="J39" s="111">
        <v>9500</v>
      </c>
      <c r="K39" s="66">
        <f>SUM(K26,K13)</f>
        <v>5500</v>
      </c>
      <c r="L39" s="46">
        <f>K39/$K$42</f>
        <v>0.01974156496769562</v>
      </c>
    </row>
    <row r="40" spans="1:12" ht="13.5" thickBot="1">
      <c r="A40" s="64" t="s">
        <v>37</v>
      </c>
      <c r="B40" s="136" t="s">
        <v>8</v>
      </c>
      <c r="C40" s="60"/>
      <c r="D40" s="61"/>
      <c r="E40" s="117"/>
      <c r="F40" s="116"/>
      <c r="G40" s="115"/>
      <c r="H40" s="113"/>
      <c r="I40" s="112">
        <f>SUM(I27,I14)</f>
        <v>15000</v>
      </c>
      <c r="J40" s="111">
        <f>SUM(J27,J14)</f>
        <v>7000</v>
      </c>
      <c r="K40" s="66">
        <f>SUM(K27,K14)</f>
        <v>22000</v>
      </c>
      <c r="L40" s="46">
        <f>K40/$K$42</f>
        <v>0.07896625987078248</v>
      </c>
    </row>
    <row r="41" spans="1:12" ht="13.5" thickBot="1">
      <c r="A41" s="64" t="s">
        <v>29</v>
      </c>
      <c r="B41" s="136" t="s">
        <v>6</v>
      </c>
      <c r="C41" s="60"/>
      <c r="D41" s="61"/>
      <c r="E41" s="117"/>
      <c r="F41" s="116"/>
      <c r="G41" s="115"/>
      <c r="H41" s="113"/>
      <c r="I41" s="112">
        <f>SUM(I28,I15)</f>
        <v>4624</v>
      </c>
      <c r="J41" s="123">
        <f>SUM(J28,J15)</f>
        <v>1739</v>
      </c>
      <c r="K41" s="66">
        <f>SUM(K28,K15)</f>
        <v>6363</v>
      </c>
      <c r="L41" s="46">
        <f>K41/$K$42</f>
        <v>0.022839195979899498</v>
      </c>
    </row>
    <row r="42" spans="1:12" ht="13.5" thickBot="1">
      <c r="A42" s="133" t="s">
        <v>9</v>
      </c>
      <c r="B42" s="139" t="s">
        <v>46</v>
      </c>
      <c r="C42" s="134"/>
      <c r="D42" s="132"/>
      <c r="E42" s="131">
        <f>SUM(E29,E16)</f>
        <v>0</v>
      </c>
      <c r="F42" s="124">
        <f>SUM(F29,F16)</f>
        <v>0</v>
      </c>
      <c r="G42" s="126">
        <f>SUM(G29,G16)</f>
        <v>0</v>
      </c>
      <c r="H42" s="127">
        <f>SUM(H29,H16)</f>
        <v>0</v>
      </c>
      <c r="I42" s="125">
        <f>SUM(I29,I16)</f>
        <v>182600</v>
      </c>
      <c r="J42" s="38">
        <f>SUM(J29,J16)</f>
        <v>96000</v>
      </c>
      <c r="K42" s="34">
        <f>SUM(K29,K16)</f>
        <v>278600</v>
      </c>
      <c r="L42" s="47"/>
    </row>
    <row r="43" spans="9:10" ht="12.75">
      <c r="I43" s="48">
        <f>I42/$K$42</f>
        <v>0.6554199569274947</v>
      </c>
      <c r="J43" s="48">
        <f>J42/$K$42</f>
        <v>0.3445800430725054</v>
      </c>
    </row>
  </sheetData>
  <mergeCells count="11">
    <mergeCell ref="A1:K1"/>
    <mergeCell ref="A2:K2"/>
    <mergeCell ref="E5:F5"/>
    <mergeCell ref="G18:H18"/>
    <mergeCell ref="I18:J18"/>
    <mergeCell ref="G5:H5"/>
    <mergeCell ref="I5:J5"/>
    <mergeCell ref="E18:F18"/>
    <mergeCell ref="G31:H31"/>
    <mergeCell ref="I31:J31"/>
    <mergeCell ref="E31:F31"/>
  </mergeCells>
  <printOptions horizontalCentered="1" verticalCentered="1"/>
  <pageMargins left="0.1968503937007874" right="0.1968503937007874" top="0.1968503937007874" bottom="0.1968503937007874" header="0.5118110236220472" footer="0.1968503937007874"/>
  <pageSetup firstPageNumber="2" useFirstPageNumber="1" fitToHeight="1" fitToWidth="1" horizontalDpi="600" verticalDpi="600" orientation="landscape" paperSize="9" scale="82" r:id="rId1"/>
  <headerFooter alignWithMargins="0">
    <oddFooter>&amp;C&amp;"Times New Roman,Normal"Annexe 4 -1&amp;R&amp;8 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6"/>
  <sheetViews>
    <sheetView showZeros="0" workbookViewId="0" topLeftCell="A1">
      <selection activeCell="B16" sqref="B16"/>
    </sheetView>
  </sheetViews>
  <sheetFormatPr defaultColWidth="11.421875" defaultRowHeight="12.75"/>
  <cols>
    <col min="1" max="1" width="2.140625" style="0" customWidth="1"/>
    <col min="2" max="2" width="54.57421875" style="0" customWidth="1"/>
    <col min="3" max="4" width="14.7109375" style="8" customWidth="1"/>
    <col min="5" max="5" width="23.421875" style="8" customWidth="1"/>
  </cols>
  <sheetData>
    <row r="1" spans="2:5" ht="15.75">
      <c r="B1" s="145" t="s">
        <v>38</v>
      </c>
      <c r="C1" s="145"/>
      <c r="D1" s="145"/>
      <c r="E1" s="145"/>
    </row>
    <row r="2" spans="2:5" ht="15.75">
      <c r="B2" s="145" t="s">
        <v>39</v>
      </c>
      <c r="C2" s="145"/>
      <c r="D2" s="145"/>
      <c r="E2" s="145"/>
    </row>
    <row r="3" ht="13.5" thickBot="1"/>
    <row r="4" spans="2:5" ht="16.5" thickBot="1">
      <c r="B4" s="6" t="s">
        <v>7</v>
      </c>
      <c r="C4" s="10">
        <v>2006</v>
      </c>
      <c r="D4" s="11">
        <v>2007</v>
      </c>
      <c r="E4" s="12" t="s">
        <v>0</v>
      </c>
    </row>
    <row r="5" spans="2:5" ht="12.75">
      <c r="B5" s="50" t="s">
        <v>13</v>
      </c>
      <c r="C5" s="19">
        <f>devisIRdétaillé!K7</f>
        <v>157223</v>
      </c>
      <c r="D5" s="19">
        <f>devisIRdétaillé!K20</f>
        <v>72877</v>
      </c>
      <c r="E5" s="13">
        <f>SUM(C5:D5)</f>
        <v>230100</v>
      </c>
    </row>
    <row r="6" spans="2:5" ht="12.75">
      <c r="B6" s="23" t="s">
        <v>17</v>
      </c>
      <c r="C6" s="18">
        <f>devisIRdétaillé!K12</f>
        <v>10888</v>
      </c>
      <c r="D6" s="18">
        <f>devisIRdétaillé!K25</f>
        <v>3749</v>
      </c>
      <c r="E6" s="14">
        <f>SUM(C6:D6)</f>
        <v>14637</v>
      </c>
    </row>
    <row r="7" spans="2:5" ht="12.75">
      <c r="B7" s="23" t="s">
        <v>18</v>
      </c>
      <c r="C7" s="18">
        <f>devisIRdétaillé!K13</f>
        <v>3500</v>
      </c>
      <c r="D7" s="18">
        <f>devisIRdétaillé!K26</f>
        <v>2000</v>
      </c>
      <c r="E7" s="14">
        <f>SUM(C7:D7)</f>
        <v>5500</v>
      </c>
    </row>
    <row r="8" spans="2:5" ht="12.75">
      <c r="B8" s="23" t="s">
        <v>19</v>
      </c>
      <c r="C8" s="18">
        <f>devisIRdétaillé!K14</f>
        <v>0</v>
      </c>
      <c r="D8" s="18">
        <f>devisIRdétaillé!K27</f>
        <v>22000</v>
      </c>
      <c r="E8" s="14">
        <f>SUM(C8:D8)</f>
        <v>22000</v>
      </c>
    </row>
    <row r="9" spans="2:5" ht="13.5" thickBot="1">
      <c r="B9" s="22" t="s">
        <v>20</v>
      </c>
      <c r="C9" s="16">
        <f>devisIRdétaillé!K15</f>
        <v>4700</v>
      </c>
      <c r="D9" s="16">
        <f>devisIRdétaillé!K28</f>
        <v>1663</v>
      </c>
      <c r="E9" s="15">
        <f>SUM(C9:D9)</f>
        <v>6363</v>
      </c>
    </row>
    <row r="10" spans="2:5" ht="13.5" thickBot="1">
      <c r="B10" s="4" t="s">
        <v>2</v>
      </c>
      <c r="C10" s="52">
        <f>SUM(C5:C9)</f>
        <v>176311</v>
      </c>
      <c r="D10" s="52">
        <f>SUM(D5:D9)</f>
        <v>102289</v>
      </c>
      <c r="E10" s="51">
        <f>SUM(E5:E9)</f>
        <v>278600</v>
      </c>
    </row>
    <row r="11" spans="2:5" ht="12.75">
      <c r="B11" s="5" t="s">
        <v>47</v>
      </c>
      <c r="C11" s="20">
        <f>SUM(C5:C9)</f>
        <v>176311</v>
      </c>
      <c r="D11" s="20">
        <f>SUM(D5:D9)</f>
        <v>102289</v>
      </c>
      <c r="E11" s="21">
        <f>SUM(C11:D11)</f>
        <v>278600</v>
      </c>
    </row>
    <row r="12" spans="2:5" ht="13.5" thickBot="1">
      <c r="B12" s="4" t="s">
        <v>45</v>
      </c>
      <c r="C12" s="17">
        <f>0.5*C11</f>
        <v>88155.5</v>
      </c>
      <c r="D12" s="17">
        <f>0.5*D11</f>
        <v>51144.5</v>
      </c>
      <c r="E12" s="7">
        <f>SUM(C12:D12)</f>
        <v>139300</v>
      </c>
    </row>
    <row r="16" ht="12.75">
      <c r="D16" s="9"/>
    </row>
  </sheetData>
  <mergeCells count="2">
    <mergeCell ref="B1:E1"/>
    <mergeCell ref="B2:E2"/>
  </mergeCells>
  <printOptions horizontalCentered="1" verticalCentered="1"/>
  <pageMargins left="0.3937007874015748" right="0.3937007874015748" top="1.59" bottom="0.3937007874015748" header="0.95" footer="0.5118110236220472"/>
  <pageSetup firstPageNumber="4" useFirstPageNumber="1" horizontalDpi="600" verticalDpi="600" orientation="landscape" paperSize="9" scale="125" r:id="rId1"/>
  <headerFooter alignWithMargins="0">
    <oddFooter>&amp;C&amp;"Times New Roman,Normal"Annexe 4-2&amp;R&amp;8 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E20" sqref="E2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PGELDREICH</dc:creator>
  <cp:keywords/>
  <dc:description/>
  <cp:lastModifiedBy>PGELDREICH</cp:lastModifiedBy>
  <cp:lastPrinted>2005-10-12T13:09:41Z</cp:lastPrinted>
  <dcterms:created xsi:type="dcterms:W3CDTF">2004-09-27T11:40:10Z</dcterms:created>
  <dcterms:modified xsi:type="dcterms:W3CDTF">2005-02-28T17:02:19Z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